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Projeto Verão\"/>
    </mc:Choice>
  </mc:AlternateContent>
  <xr:revisionPtr revIDLastSave="0" documentId="8_{3B64A9DA-5C95-40B6-B990-5201DB507921}" xr6:coauthVersionLast="47" xr6:coauthVersionMax="47" xr10:uidLastSave="{00000000-0000-0000-0000-000000000000}"/>
  <bookViews>
    <workbookView xWindow="-120" yWindow="-120" windowWidth="20730" windowHeight="11160" tabRatio="478" xr2:uid="{C8283AF8-09FB-495F-AB98-89AD66AEA9D8}"/>
  </bookViews>
  <sheets>
    <sheet name="COTA 01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'COTA 01'!$A$1:$O$35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6" l="1"/>
  <c r="I19" i="26"/>
  <c r="I17" i="26"/>
  <c r="J17" i="26" s="1"/>
  <c r="I25" i="26"/>
  <c r="L25" i="26" s="1"/>
  <c r="M25" i="26" s="1"/>
  <c r="I24" i="26"/>
  <c r="J24" i="26" s="1"/>
  <c r="E32" i="26"/>
  <c r="I31" i="26"/>
  <c r="O29" i="26"/>
  <c r="E29" i="26"/>
  <c r="I28" i="26"/>
  <c r="J28" i="26" s="1"/>
  <c r="I27" i="26"/>
  <c r="I26" i="26"/>
  <c r="E21" i="26"/>
  <c r="E34" i="26" s="1"/>
  <c r="I18" i="26"/>
  <c r="I16" i="26"/>
  <c r="J16" i="26" s="1"/>
  <c r="L16" i="26"/>
  <c r="M16" i="26" s="1"/>
  <c r="L17" i="26"/>
  <c r="M17" i="26"/>
  <c r="L18" i="26"/>
  <c r="M18" i="26"/>
  <c r="J18" i="26"/>
  <c r="L19" i="26"/>
  <c r="M19" i="26"/>
  <c r="J19" i="26"/>
  <c r="L20" i="26"/>
  <c r="M20" i="26" s="1"/>
  <c r="O20" i="26" s="1"/>
  <c r="O21" i="26" s="1"/>
  <c r="O32" i="26" s="1"/>
  <c r="O34" i="26" s="1"/>
  <c r="J20" i="26"/>
  <c r="L24" i="26"/>
  <c r="M24" i="26"/>
  <c r="L26" i="26"/>
  <c r="M26" i="26"/>
  <c r="J26" i="26"/>
  <c r="L27" i="26"/>
  <c r="M27" i="26"/>
  <c r="J27" i="26"/>
  <c r="L28" i="26"/>
  <c r="M28" i="26" s="1"/>
  <c r="L31" i="26"/>
  <c r="M31" i="26"/>
  <c r="M32" i="26" s="1"/>
  <c r="J31" i="26"/>
  <c r="J32" i="26"/>
  <c r="M29" i="26" l="1"/>
  <c r="M21" i="26"/>
  <c r="M34" i="26" s="1"/>
  <c r="M35" i="26" s="1"/>
  <c r="J21" i="26"/>
  <c r="J29" i="26"/>
  <c r="J25" i="26"/>
  <c r="J34" i="26" l="1"/>
</calcChain>
</file>

<file path=xl/sharedStrings.xml><?xml version="1.0" encoding="utf-8"?>
<sst xmlns="http://schemas.openxmlformats.org/spreadsheetml/2006/main" count="43" uniqueCount="35">
  <si>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</si>
  <si>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</si>
  <si>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</si>
  <si>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</si>
  <si>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</si>
  <si>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</si>
  <si>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</si>
  <si>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</si>
  <si>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</si>
  <si>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</si>
  <si>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</si>
  <si>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</si>
  <si>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</si>
  <si>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insert de vídeo de 5"</t>
  </si>
  <si>
    <t>vinheta caracterizada 05" de encerramento</t>
  </si>
  <si>
    <t>MERCADO: LOCAL</t>
  </si>
  <si>
    <t>semana das 07 ás 24h</t>
  </si>
  <si>
    <t>TOTAL FINAL TV</t>
  </si>
  <si>
    <t>comercial de 30" patrocinador</t>
  </si>
  <si>
    <t xml:space="preserve">Chamadas de Envolvimento de 30" com assinatura de 05" </t>
  </si>
  <si>
    <t>TOTAL CHAMADAS</t>
  </si>
  <si>
    <t>Pop Up 10``</t>
  </si>
  <si>
    <t xml:space="preserve">Mídia de Apoio </t>
  </si>
  <si>
    <t xml:space="preserve"> </t>
  </si>
  <si>
    <t>DAC</t>
  </si>
  <si>
    <t xml:space="preserve">SABADAO </t>
  </si>
  <si>
    <t>sab</t>
  </si>
  <si>
    <t xml:space="preserve">PROJETO VERÃO </t>
  </si>
  <si>
    <t xml:space="preserve">comercial de 30" horário rotativo </t>
  </si>
  <si>
    <t xml:space="preserve">PROGRAMA SABADÃO TROPICAL VERÃO 13h30 ás 15h </t>
  </si>
  <si>
    <t xml:space="preserve">mercham de 60" </t>
  </si>
  <si>
    <t>TABELA DE PREÇOS: out/25</t>
  </si>
  <si>
    <t>DATA DA PROPOSTA: 24/09/25</t>
  </si>
  <si>
    <r>
      <t>PERÍODO DE EXIBIÇÃO:</t>
    </r>
    <r>
      <rPr>
        <b/>
        <sz val="18"/>
        <color indexed="9"/>
        <rFont val="Calibri"/>
        <family val="2"/>
      </rPr>
      <t xml:space="preserve"> JANEIRO/26</t>
    </r>
    <r>
      <rPr>
        <b/>
        <sz val="18"/>
        <color indexed="9"/>
        <rFont val="Calibri"/>
        <family val="2"/>
      </rPr>
      <t xml:space="preserve"> e FEVEREIRO 2026</t>
    </r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</si>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</sst>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7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 style="thick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</borders>
  <cellStyleXfs count="20">
    <xf numFmtId="0" fontId="0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7" fillId="0" borderId="0"/>
    <xf numFmtId="0" fontId="7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9" fontId="7" fillId="3" borderId="0" xfId="6" applyNumberFormat="1" applyFont="1" applyFill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8" fillId="0" borderId="0" xfId="13" applyFont="1" applyAlignment="1">
      <alignment horizontal="center" vertical="center"/>
    </xf>
    <xf numFmtId="3" fontId="8" fillId="0" borderId="0" xfId="13" applyNumberFormat="1" applyFont="1" applyAlignment="1">
      <alignment horizontal="center" vertical="center"/>
    </xf>
    <xf numFmtId="3" fontId="8" fillId="2" borderId="0" xfId="13" applyNumberFormat="1" applyFont="1" applyFill="1" applyBorder="1" applyAlignment="1">
      <alignment vertical="center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9" fontId="8" fillId="0" borderId="0" xfId="13" applyNumberFormat="1" applyFont="1" applyAlignment="1">
      <alignment horizontal="center" vertical="center"/>
    </xf>
    <xf numFmtId="0" fontId="9" fillId="4" borderId="1" xfId="9" applyFont="1" applyFill="1" applyBorder="1" applyAlignment="1" applyProtection="1">
      <alignment horizontal="left"/>
    </xf>
    <xf numFmtId="0" fontId="10" fillId="4" borderId="2" xfId="7" applyFont="1" applyFill="1" applyBorder="1" applyAlignment="1">
      <alignment vertical="center"/>
    </xf>
    <xf numFmtId="0" fontId="9" fillId="4" borderId="2" xfId="9" applyFont="1" applyFill="1" applyBorder="1" applyAlignment="1" applyProtection="1">
      <alignment horizontal="left"/>
    </xf>
    <xf numFmtId="0" fontId="11" fillId="4" borderId="2" xfId="9" applyFont="1" applyFill="1" applyBorder="1" applyAlignment="1" applyProtection="1">
      <alignment horizontal="left" vertical="top"/>
    </xf>
    <xf numFmtId="49" fontId="8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3" fontId="8" fillId="0" borderId="0" xfId="13" applyNumberFormat="1" applyFont="1" applyFill="1" applyAlignment="1">
      <alignment vertical="center"/>
    </xf>
    <xf numFmtId="3" fontId="8" fillId="0" borderId="0" xfId="13" applyNumberFormat="1" applyFont="1" applyFill="1" applyBorder="1" applyAlignment="1">
      <alignment vertical="center"/>
    </xf>
    <xf numFmtId="9" fontId="8" fillId="0" borderId="0" xfId="13" applyNumberFormat="1" applyFont="1" applyFill="1" applyAlignment="1">
      <alignment horizontal="center" vertical="center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0" fontId="13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13" applyFont="1" applyFill="1" applyBorder="1" applyAlignment="1">
      <alignment vertical="center"/>
    </xf>
    <xf numFmtId="0" fontId="16" fillId="0" borderId="0" xfId="13" applyFont="1" applyBorder="1" applyAlignment="1">
      <alignment vertical="center"/>
    </xf>
    <xf numFmtId="0" fontId="17" fillId="0" borderId="0" xfId="7" applyFont="1" applyFill="1" applyBorder="1" applyAlignment="1">
      <alignment horizontal="center" vertical="center" wrapText="1"/>
    </xf>
    <xf numFmtId="0" fontId="9" fillId="2" borderId="0" xfId="13" applyFont="1" applyFill="1" applyBorder="1" applyAlignment="1">
      <alignment vertical="center"/>
    </xf>
    <xf numFmtId="0" fontId="9" fillId="0" borderId="0" xfId="13" applyFont="1" applyAlignment="1">
      <alignment vertical="center"/>
    </xf>
    <xf numFmtId="3" fontId="18" fillId="5" borderId="3" xfId="7" applyNumberFormat="1" applyFont="1" applyFill="1" applyBorder="1" applyAlignment="1">
      <alignment horizontal="center" vertical="center" wrapText="1"/>
    </xf>
    <xf numFmtId="3" fontId="18" fillId="5" borderId="4" xfId="7" applyNumberFormat="1" applyFont="1" applyFill="1" applyBorder="1" applyAlignment="1">
      <alignment horizontal="center" vertical="center" wrapText="1"/>
    </xf>
    <xf numFmtId="3" fontId="18" fillId="5" borderId="5" xfId="7" applyNumberFormat="1" applyFont="1" applyFill="1" applyBorder="1" applyAlignment="1">
      <alignment horizontal="center" vertical="center" wrapText="1"/>
    </xf>
    <xf numFmtId="1" fontId="8" fillId="0" borderId="0" xfId="13" applyNumberFormat="1" applyFont="1" applyFill="1" applyBorder="1" applyAlignment="1">
      <alignment horizontal="center" vertical="center"/>
    </xf>
    <xf numFmtId="0" fontId="8" fillId="0" borderId="0" xfId="13" applyFont="1" applyFill="1" applyBorder="1" applyAlignment="1">
      <alignment horizontal="center" vertical="center"/>
    </xf>
    <xf numFmtId="3" fontId="8" fillId="0" borderId="0" xfId="13" applyNumberFormat="1" applyFont="1" applyFill="1" applyAlignment="1">
      <alignment horizontal="center" vertical="center"/>
    </xf>
    <xf numFmtId="0" fontId="8" fillId="0" borderId="0" xfId="13" applyFont="1" applyFill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43" fontId="19" fillId="0" borderId="0" xfId="16" applyFont="1" applyAlignment="1">
      <alignment horizontal="center" vertical="center"/>
    </xf>
    <xf numFmtId="43" fontId="20" fillId="3" borderId="0" xfId="16" applyFont="1" applyFill="1" applyBorder="1" applyAlignment="1">
      <alignment horizontal="left" vertical="center"/>
    </xf>
    <xf numFmtId="43" fontId="20" fillId="3" borderId="0" xfId="16" applyFont="1" applyFill="1" applyBorder="1" applyAlignment="1">
      <alignment horizontal="center" vertical="center"/>
    </xf>
    <xf numFmtId="1" fontId="20" fillId="3" borderId="0" xfId="16" applyNumberFormat="1" applyFont="1" applyFill="1" applyBorder="1" applyAlignment="1">
      <alignment horizontal="center" vertical="center"/>
    </xf>
    <xf numFmtId="1" fontId="20" fillId="0" borderId="0" xfId="16" applyNumberFormat="1" applyFont="1" applyFill="1" applyBorder="1" applyAlignment="1">
      <alignment horizontal="center" vertical="center"/>
    </xf>
    <xf numFmtId="3" fontId="20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vertical="center"/>
    </xf>
    <xf numFmtId="43" fontId="9" fillId="3" borderId="0" xfId="16" applyFont="1" applyFill="1" applyAlignment="1">
      <alignment vertical="center"/>
    </xf>
    <xf numFmtId="9" fontId="9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horizontal="center" vertical="center"/>
    </xf>
    <xf numFmtId="3" fontId="8" fillId="0" borderId="6" xfId="18" applyNumberFormat="1" applyFont="1" applyFill="1" applyBorder="1" applyAlignment="1">
      <alignment horizontal="center" vertical="center"/>
    </xf>
    <xf numFmtId="3" fontId="8" fillId="0" borderId="7" xfId="13" applyNumberFormat="1" applyFont="1" applyFill="1" applyBorder="1" applyAlignment="1">
      <alignment horizontal="center" vertical="center"/>
    </xf>
    <xf numFmtId="9" fontId="9" fillId="6" borderId="7" xfId="14" applyNumberFormat="1" applyFont="1" applyFill="1" applyBorder="1" applyAlignment="1">
      <alignment horizontal="center" vertical="center"/>
    </xf>
    <xf numFmtId="3" fontId="8" fillId="0" borderId="7" xfId="18" applyNumberFormat="1" applyFont="1" applyFill="1" applyBorder="1" applyAlignment="1">
      <alignment horizontal="center" vertical="center"/>
    </xf>
    <xf numFmtId="3" fontId="8" fillId="0" borderId="8" xfId="13" applyNumberFormat="1" applyFont="1" applyFill="1" applyBorder="1" applyAlignment="1">
      <alignment horizontal="center" vertical="center"/>
    </xf>
    <xf numFmtId="9" fontId="9" fillId="6" borderId="9" xfId="14" applyNumberFormat="1" applyFont="1" applyFill="1" applyBorder="1" applyAlignment="1">
      <alignment horizontal="center" vertical="center"/>
    </xf>
    <xf numFmtId="3" fontId="8" fillId="0" borderId="9" xfId="18" applyNumberFormat="1" applyFont="1" applyFill="1" applyBorder="1" applyAlignment="1">
      <alignment horizontal="center" vertical="center"/>
    </xf>
    <xf numFmtId="3" fontId="18" fillId="5" borderId="10" xfId="7" applyNumberFormat="1" applyFont="1" applyFill="1" applyBorder="1" applyAlignment="1">
      <alignment horizontal="center" vertical="center" wrapText="1"/>
    </xf>
    <xf numFmtId="171" fontId="8" fillId="0" borderId="7" xfId="13" applyNumberFormat="1" applyFont="1" applyFill="1" applyBorder="1" applyAlignment="1">
      <alignment horizontal="center" vertical="center" wrapText="1"/>
    </xf>
    <xf numFmtId="171" fontId="8" fillId="0" borderId="11" xfId="13" applyNumberFormat="1" applyFont="1" applyFill="1" applyBorder="1" applyAlignment="1">
      <alignment horizontal="center" vertical="center" wrapText="1"/>
    </xf>
    <xf numFmtId="1" fontId="8" fillId="0" borderId="12" xfId="13" applyNumberFormat="1" applyFont="1" applyFill="1" applyBorder="1" applyAlignment="1">
      <alignment horizontal="center" vertical="center"/>
    </xf>
    <xf numFmtId="179" fontId="8" fillId="0" borderId="13" xfId="18" applyNumberFormat="1" applyFont="1" applyFill="1" applyBorder="1" applyAlignment="1">
      <alignment horizontal="center" vertical="center"/>
    </xf>
    <xf numFmtId="1" fontId="8" fillId="0" borderId="14" xfId="13" applyNumberFormat="1" applyFont="1" applyFill="1" applyBorder="1" applyAlignment="1">
      <alignment horizontal="center" vertical="center"/>
    </xf>
    <xf numFmtId="3" fontId="8" fillId="0" borderId="15" xfId="18" applyNumberFormat="1" applyFont="1" applyFill="1" applyBorder="1" applyAlignment="1">
      <alignment horizontal="center" vertical="center"/>
    </xf>
    <xf numFmtId="3" fontId="8" fillId="0" borderId="16" xfId="13" applyNumberFormat="1" applyFont="1" applyFill="1" applyBorder="1" applyAlignment="1">
      <alignment horizontal="center" vertical="center"/>
    </xf>
    <xf numFmtId="3" fontId="8" fillId="0" borderId="16" xfId="18" applyNumberFormat="1" applyFont="1" applyFill="1" applyBorder="1" applyAlignment="1">
      <alignment horizontal="center" vertical="center"/>
    </xf>
    <xf numFmtId="3" fontId="8" fillId="0" borderId="14" xfId="13" applyNumberFormat="1" applyFont="1" applyFill="1" applyBorder="1" applyAlignment="1">
      <alignment horizontal="center" vertical="center"/>
    </xf>
    <xf numFmtId="1" fontId="19" fillId="7" borderId="17" xfId="16" applyNumberFormat="1" applyFont="1" applyFill="1" applyBorder="1" applyAlignment="1">
      <alignment horizontal="center" vertical="center"/>
    </xf>
    <xf numFmtId="3" fontId="11" fillId="4" borderId="2" xfId="9" applyNumberFormat="1" applyFont="1" applyFill="1" applyBorder="1" applyAlignment="1" applyProtection="1">
      <alignment horizontal="left" vertical="top"/>
    </xf>
    <xf numFmtId="3" fontId="8" fillId="0" borderId="18" xfId="18" applyNumberFormat="1" applyFont="1" applyFill="1" applyBorder="1" applyAlignment="1">
      <alignment horizontal="center" vertical="center"/>
    </xf>
    <xf numFmtId="3" fontId="8" fillId="0" borderId="19" xfId="18" applyNumberFormat="1" applyFont="1" applyFill="1" applyBorder="1" applyAlignment="1">
      <alignment horizontal="center" vertical="center"/>
    </xf>
    <xf numFmtId="3" fontId="19" fillId="7" borderId="20" xfId="16" applyNumberFormat="1" applyFont="1" applyFill="1" applyBorder="1" applyAlignment="1">
      <alignment horizontal="right" vertical="center"/>
    </xf>
    <xf numFmtId="0" fontId="18" fillId="8" borderId="21" xfId="7" applyFont="1" applyFill="1" applyBorder="1" applyAlignment="1">
      <alignment horizontal="center" vertical="center" wrapText="1"/>
    </xf>
    <xf numFmtId="0" fontId="9" fillId="0" borderId="0" xfId="13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3" fontId="18" fillId="8" borderId="22" xfId="7" applyNumberFormat="1" applyFont="1" applyFill="1" applyBorder="1" applyAlignment="1">
      <alignment horizontal="center" vertical="center" wrapText="1"/>
    </xf>
    <xf numFmtId="3" fontId="18" fillId="8" borderId="20" xfId="7" applyNumberFormat="1" applyFont="1" applyFill="1" applyBorder="1" applyAlignment="1">
      <alignment horizontal="center" vertical="center" wrapText="1"/>
    </xf>
    <xf numFmtId="9" fontId="18" fillId="8" borderId="20" xfId="7" applyNumberFormat="1" applyFont="1" applyFill="1" applyBorder="1" applyAlignment="1">
      <alignment horizontal="center" vertical="center" wrapText="1"/>
    </xf>
    <xf numFmtId="3" fontId="18" fillId="8" borderId="17" xfId="7" applyNumberFormat="1" applyFont="1" applyFill="1" applyBorder="1" applyAlignment="1">
      <alignment horizontal="center" vertical="center" wrapText="1"/>
    </xf>
    <xf numFmtId="1" fontId="8" fillId="0" borderId="23" xfId="13" applyNumberFormat="1" applyFont="1" applyFill="1" applyBorder="1" applyAlignment="1">
      <alignment horizontal="center" vertical="center"/>
    </xf>
    <xf numFmtId="1" fontId="8" fillId="0" borderId="8" xfId="13" applyNumberFormat="1" applyFont="1" applyFill="1" applyBorder="1" applyAlignment="1">
      <alignment horizontal="center" vertical="center"/>
    </xf>
    <xf numFmtId="41" fontId="19" fillId="7" borderId="20" xfId="16" applyNumberFormat="1" applyFont="1" applyFill="1" applyBorder="1" applyAlignment="1">
      <alignment horizontal="center" vertical="center"/>
    </xf>
    <xf numFmtId="3" fontId="9" fillId="3" borderId="0" xfId="16" applyNumberFormat="1" applyFont="1" applyFill="1" applyBorder="1" applyAlignment="1">
      <alignment horizontal="center" vertical="center"/>
    </xf>
    <xf numFmtId="41" fontId="19" fillId="7" borderId="20" xfId="16" applyNumberFormat="1" applyFont="1" applyFill="1" applyBorder="1" applyAlignment="1">
      <alignment vertical="center"/>
    </xf>
    <xf numFmtId="41" fontId="19" fillId="9" borderId="20" xfId="16" applyNumberFormat="1" applyFont="1" applyFill="1" applyBorder="1" applyAlignment="1">
      <alignment vertical="center"/>
    </xf>
    <xf numFmtId="41" fontId="19" fillId="9" borderId="20" xfId="16" applyNumberFormat="1" applyFont="1" applyFill="1" applyBorder="1" applyAlignment="1">
      <alignment horizontal="right" vertical="center"/>
    </xf>
    <xf numFmtId="169" fontId="19" fillId="10" borderId="24" xfId="1" applyFont="1" applyFill="1" applyBorder="1" applyAlignment="1">
      <alignment horizontal="right" vertical="center"/>
    </xf>
    <xf numFmtId="41" fontId="19" fillId="9" borderId="20" xfId="16" applyNumberFormat="1" applyFont="1" applyFill="1" applyBorder="1" applyAlignment="1">
      <alignment horizontal="center" vertical="center"/>
    </xf>
    <xf numFmtId="169" fontId="19" fillId="11" borderId="25" xfId="1" applyFont="1" applyFill="1" applyBorder="1" applyAlignment="1">
      <alignment horizontal="right" vertical="center"/>
    </xf>
    <xf numFmtId="0" fontId="10" fillId="12" borderId="26" xfId="7" applyFont="1" applyFill="1" applyBorder="1" applyAlignment="1">
      <alignment vertical="center"/>
    </xf>
    <xf numFmtId="0" fontId="10" fillId="12" borderId="0" xfId="7" applyFont="1" applyFill="1" applyBorder="1" applyAlignment="1">
      <alignment vertical="center"/>
    </xf>
    <xf numFmtId="0" fontId="19" fillId="12" borderId="0" xfId="7" applyFont="1" applyFill="1" applyBorder="1" applyAlignment="1">
      <alignment vertical="center"/>
    </xf>
    <xf numFmtId="3" fontId="19" fillId="12" borderId="0" xfId="7" applyNumberFormat="1" applyFont="1" applyFill="1" applyBorder="1" applyAlignment="1">
      <alignment vertical="center"/>
    </xf>
    <xf numFmtId="0" fontId="21" fillId="12" borderId="26" xfId="9" applyFont="1" applyFill="1" applyBorder="1" applyAlignment="1" applyProtection="1">
      <alignment horizontal="left" vertical="top"/>
    </xf>
    <xf numFmtId="0" fontId="19" fillId="12" borderId="0" xfId="9" applyFont="1" applyFill="1" applyBorder="1" applyAlignment="1" applyProtection="1">
      <alignment horizontal="left" vertical="top"/>
    </xf>
    <xf numFmtId="3" fontId="19" fillId="12" borderId="0" xfId="9" applyNumberFormat="1" applyFont="1" applyFill="1" applyBorder="1" applyAlignment="1" applyProtection="1">
      <alignment horizontal="left" vertical="top"/>
    </xf>
    <xf numFmtId="0" fontId="22" fillId="12" borderId="26" xfId="9" applyFont="1" applyFill="1" applyBorder="1" applyAlignment="1" applyProtection="1">
      <alignment horizontal="left"/>
    </xf>
    <xf numFmtId="0" fontId="22" fillId="12" borderId="0" xfId="9" applyFont="1" applyFill="1" applyBorder="1" applyAlignment="1" applyProtection="1">
      <alignment horizontal="left"/>
    </xf>
    <xf numFmtId="0" fontId="21" fillId="12" borderId="0" xfId="9" applyFont="1" applyFill="1" applyBorder="1" applyAlignment="1" applyProtection="1">
      <alignment horizontal="left"/>
    </xf>
    <xf numFmtId="3" fontId="21" fillId="12" borderId="0" xfId="9" applyNumberFormat="1" applyFont="1" applyFill="1" applyBorder="1" applyAlignment="1" applyProtection="1">
      <alignment horizontal="left"/>
    </xf>
    <xf numFmtId="0" fontId="22" fillId="12" borderId="27" xfId="9" applyFont="1" applyFill="1" applyBorder="1" applyAlignment="1" applyProtection="1">
      <alignment horizontal="left"/>
    </xf>
    <xf numFmtId="0" fontId="10" fillId="12" borderId="28" xfId="7" applyFont="1" applyFill="1" applyBorder="1" applyAlignment="1">
      <alignment vertical="center"/>
    </xf>
    <xf numFmtId="0" fontId="22" fillId="12" borderId="28" xfId="9" applyFont="1" applyFill="1" applyBorder="1" applyAlignment="1" applyProtection="1">
      <alignment horizontal="left"/>
    </xf>
    <xf numFmtId="3" fontId="22" fillId="12" borderId="28" xfId="9" applyNumberFormat="1" applyFont="1" applyFill="1" applyBorder="1" applyAlignment="1" applyProtection="1">
      <alignment horizontal="left"/>
    </xf>
    <xf numFmtId="170" fontId="19" fillId="13" borderId="29" xfId="18" applyNumberFormat="1" applyFont="1" applyFill="1" applyBorder="1" applyAlignment="1">
      <alignment horizontal="center" vertical="center" wrapText="1"/>
    </xf>
    <xf numFmtId="1" fontId="19" fillId="13" borderId="17" xfId="16" applyNumberFormat="1" applyFont="1" applyFill="1" applyBorder="1" applyAlignment="1">
      <alignment horizontal="center" vertical="center"/>
    </xf>
    <xf numFmtId="3" fontId="19" fillId="13" borderId="22" xfId="16" applyNumberFormat="1" applyFont="1" applyFill="1" applyBorder="1" applyAlignment="1">
      <alignment horizontal="center" vertical="center"/>
    </xf>
    <xf numFmtId="178" fontId="19" fillId="13" borderId="20" xfId="16" applyNumberFormat="1" applyFont="1" applyFill="1" applyBorder="1" applyAlignment="1">
      <alignment horizontal="center" vertical="center"/>
    </xf>
    <xf numFmtId="3" fontId="19" fillId="13" borderId="20" xfId="16" applyNumberFormat="1" applyFont="1" applyFill="1" applyBorder="1" applyAlignment="1">
      <alignment horizontal="center" vertical="center"/>
    </xf>
    <xf numFmtId="180" fontId="19" fillId="13" borderId="30" xfId="16" applyNumberFormat="1" applyFont="1" applyFill="1" applyBorder="1" applyAlignment="1">
      <alignment horizontal="right" vertical="center"/>
    </xf>
    <xf numFmtId="9" fontId="19" fillId="13" borderId="30" xfId="16" applyNumberFormat="1" applyFont="1" applyFill="1" applyBorder="1" applyAlignment="1">
      <alignment horizontal="center" vertical="center"/>
    </xf>
    <xf numFmtId="3" fontId="19" fillId="13" borderId="30" xfId="16" applyNumberFormat="1" applyFont="1" applyFill="1" applyBorder="1" applyAlignment="1">
      <alignment horizontal="center" vertical="center"/>
    </xf>
    <xf numFmtId="179" fontId="8" fillId="0" borderId="18" xfId="18" applyNumberFormat="1" applyFont="1" applyFill="1" applyBorder="1" applyAlignment="1">
      <alignment horizontal="center" vertical="center"/>
    </xf>
    <xf numFmtId="179" fontId="8" fillId="0" borderId="19" xfId="18" applyNumberFormat="1" applyFont="1" applyFill="1" applyBorder="1" applyAlignment="1">
      <alignment horizontal="center" vertical="center"/>
    </xf>
    <xf numFmtId="4" fontId="8" fillId="0" borderId="6" xfId="18" applyNumberFormat="1" applyFont="1" applyFill="1" applyBorder="1" applyAlignment="1">
      <alignment horizontal="center" vertical="center"/>
    </xf>
    <xf numFmtId="171" fontId="8" fillId="0" borderId="16" xfId="13" applyNumberFormat="1" applyFont="1" applyFill="1" applyBorder="1" applyAlignment="1">
      <alignment horizontal="center" vertical="center" wrapText="1"/>
    </xf>
    <xf numFmtId="182" fontId="19" fillId="7" borderId="20" xfId="16" applyNumberFormat="1" applyFont="1" applyFill="1" applyBorder="1" applyAlignment="1">
      <alignment horizontal="right" vertical="center"/>
    </xf>
    <xf numFmtId="43" fontId="19" fillId="7" borderId="20" xfId="16" applyFont="1" applyFill="1" applyBorder="1" applyAlignment="1">
      <alignment horizontal="right" vertical="center"/>
    </xf>
    <xf numFmtId="43" fontId="19" fillId="13" borderId="20" xfId="16" applyFont="1" applyFill="1" applyBorder="1" applyAlignment="1">
      <alignment horizontal="right" vertical="center"/>
    </xf>
    <xf numFmtId="171" fontId="8" fillId="0" borderId="9" xfId="13" applyNumberFormat="1" applyFont="1" applyFill="1" applyBorder="1" applyAlignment="1">
      <alignment horizontal="center" vertical="center" wrapText="1"/>
    </xf>
    <xf numFmtId="43" fontId="19" fillId="7" borderId="20" xfId="16" applyFont="1" applyFill="1" applyBorder="1" applyAlignment="1">
      <alignment horizontal="center" vertical="center"/>
    </xf>
    <xf numFmtId="171" fontId="23" fillId="0" borderId="11" xfId="13" applyNumberFormat="1" applyFont="1" applyFill="1" applyBorder="1" applyAlignment="1">
      <alignment horizontal="center" vertical="center" wrapText="1"/>
    </xf>
    <xf numFmtId="171" fontId="24" fillId="0" borderId="11" xfId="13" applyNumberFormat="1" applyFont="1" applyFill="1" applyBorder="1" applyAlignment="1">
      <alignment horizontal="center" vertical="center" wrapText="1"/>
    </xf>
    <xf numFmtId="171" fontId="24" fillId="0" borderId="31" xfId="13" applyNumberFormat="1" applyFont="1" applyFill="1" applyBorder="1" applyAlignment="1">
      <alignment horizontal="center" vertical="center" wrapText="1"/>
    </xf>
    <xf numFmtId="180" fontId="19" fillId="11" borderId="25" xfId="16" applyNumberFormat="1" applyFont="1" applyFill="1" applyBorder="1" applyAlignment="1">
      <alignment horizontal="center" vertical="center"/>
    </xf>
    <xf numFmtId="0" fontId="27" fillId="0" borderId="22" xfId="13" applyFont="1" applyFill="1" applyBorder="1" applyAlignment="1">
      <alignment horizontal="center" vertical="center"/>
    </xf>
    <xf numFmtId="0" fontId="27" fillId="0" borderId="20" xfId="13" applyFont="1" applyFill="1" applyBorder="1" applyAlignment="1">
      <alignment horizontal="center" vertical="center"/>
    </xf>
    <xf numFmtId="0" fontId="27" fillId="0" borderId="17" xfId="13" applyFont="1" applyFill="1" applyBorder="1" applyAlignment="1">
      <alignment horizontal="center" vertical="center"/>
    </xf>
    <xf numFmtId="3" fontId="8" fillId="0" borderId="22" xfId="18" applyNumberFormat="1" applyFont="1" applyFill="1" applyBorder="1" applyAlignment="1">
      <alignment horizontal="center" vertical="center"/>
    </xf>
    <xf numFmtId="3" fontId="8" fillId="0" borderId="20" xfId="18" applyNumberFormat="1" applyFont="1" applyFill="1" applyBorder="1" applyAlignment="1">
      <alignment horizontal="center" vertical="center"/>
    </xf>
    <xf numFmtId="3" fontId="8" fillId="0" borderId="45" xfId="18" applyNumberFormat="1" applyFont="1" applyFill="1" applyBorder="1" applyAlignment="1">
      <alignment horizontal="center" vertical="center"/>
    </xf>
    <xf numFmtId="3" fontId="8" fillId="0" borderId="46" xfId="18" applyNumberFormat="1" applyFont="1" applyFill="1" applyBorder="1" applyAlignment="1">
      <alignment horizontal="center" vertical="center"/>
    </xf>
    <xf numFmtId="3" fontId="8" fillId="0" borderId="17" xfId="18" applyNumberFormat="1" applyFont="1" applyFill="1" applyBorder="1" applyAlignment="1">
      <alignment horizontal="center" vertical="center"/>
    </xf>
    <xf numFmtId="43" fontId="19" fillId="7" borderId="22" xfId="16" applyFont="1" applyFill="1" applyBorder="1" applyAlignment="1">
      <alignment horizontal="right" vertical="center"/>
    </xf>
    <xf numFmtId="43" fontId="19" fillId="7" borderId="20" xfId="16" applyFont="1" applyFill="1" applyBorder="1" applyAlignment="1">
      <alignment horizontal="right" vertical="center"/>
    </xf>
    <xf numFmtId="43" fontId="19" fillId="13" borderId="22" xfId="16" applyFont="1" applyFill="1" applyBorder="1" applyAlignment="1">
      <alignment horizontal="right" vertical="center"/>
    </xf>
    <xf numFmtId="43" fontId="19" fillId="13" borderId="20" xfId="16" applyFont="1" applyFill="1" applyBorder="1" applyAlignment="1">
      <alignment horizontal="right" vertical="center"/>
    </xf>
    <xf numFmtId="0" fontId="18" fillId="5" borderId="41" xfId="7" applyFont="1" applyFill="1" applyBorder="1" applyAlignment="1">
      <alignment horizontal="center" vertical="center" wrapText="1"/>
    </xf>
    <xf numFmtId="0" fontId="18" fillId="5" borderId="42" xfId="7" applyFont="1" applyFill="1" applyBorder="1" applyAlignment="1">
      <alignment horizontal="center" vertical="center" wrapText="1"/>
    </xf>
    <xf numFmtId="170" fontId="25" fillId="8" borderId="22" xfId="18" applyNumberFormat="1" applyFont="1" applyFill="1" applyBorder="1" applyAlignment="1">
      <alignment horizontal="center" vertical="center"/>
    </xf>
    <xf numFmtId="170" fontId="25" fillId="8" borderId="20" xfId="18" applyNumberFormat="1" applyFont="1" applyFill="1" applyBorder="1" applyAlignment="1">
      <alignment horizontal="center" vertical="center"/>
    </xf>
    <xf numFmtId="170" fontId="25" fillId="8" borderId="17" xfId="18" applyNumberFormat="1" applyFont="1" applyFill="1" applyBorder="1" applyAlignment="1">
      <alignment horizontal="center" vertical="center"/>
    </xf>
    <xf numFmtId="0" fontId="26" fillId="0" borderId="32" xfId="13" applyFont="1" applyFill="1" applyBorder="1" applyAlignment="1">
      <alignment horizontal="center" vertical="center" wrapText="1"/>
    </xf>
    <xf numFmtId="0" fontId="26" fillId="0" borderId="43" xfId="13" applyFont="1" applyFill="1" applyBorder="1" applyAlignment="1">
      <alignment horizontal="center" vertical="center" wrapText="1"/>
    </xf>
    <xf numFmtId="0" fontId="26" fillId="0" borderId="44" xfId="13" applyFont="1" applyFill="1" applyBorder="1" applyAlignment="1">
      <alignment horizontal="center" vertical="center" wrapText="1"/>
    </xf>
    <xf numFmtId="171" fontId="8" fillId="0" borderId="31" xfId="13" applyNumberFormat="1" applyFont="1" applyFill="1" applyBorder="1" applyAlignment="1">
      <alignment horizontal="center" vertical="center" wrapText="1"/>
    </xf>
    <xf numFmtId="171" fontId="8" fillId="0" borderId="9" xfId="13" applyNumberFormat="1" applyFont="1" applyFill="1" applyBorder="1" applyAlignment="1">
      <alignment horizontal="center" vertical="center" wrapText="1"/>
    </xf>
    <xf numFmtId="171" fontId="8" fillId="0" borderId="4" xfId="13" applyNumberFormat="1" applyFont="1" applyFill="1" applyBorder="1" applyAlignment="1">
      <alignment horizontal="center" vertical="center" wrapText="1"/>
    </xf>
    <xf numFmtId="43" fontId="19" fillId="7" borderId="22" xfId="16" applyFont="1" applyFill="1" applyBorder="1" applyAlignment="1">
      <alignment horizontal="center" vertical="center"/>
    </xf>
    <xf numFmtId="43" fontId="19" fillId="7" borderId="20" xfId="16" applyFont="1" applyFill="1" applyBorder="1" applyAlignment="1">
      <alignment horizontal="center" vertical="center"/>
    </xf>
    <xf numFmtId="170" fontId="19" fillId="13" borderId="32" xfId="18" applyNumberFormat="1" applyFont="1" applyFill="1" applyBorder="1" applyAlignment="1">
      <alignment horizontal="center" vertical="center"/>
    </xf>
    <xf numFmtId="170" fontId="19" fillId="13" borderId="30" xfId="18" applyNumberFormat="1" applyFont="1" applyFill="1" applyBorder="1" applyAlignment="1">
      <alignment horizontal="center" vertical="center"/>
    </xf>
    <xf numFmtId="170" fontId="19" fillId="13" borderId="24" xfId="18" applyNumberFormat="1" applyFont="1" applyFill="1" applyBorder="1" applyAlignment="1">
      <alignment horizontal="center" vertical="center"/>
    </xf>
    <xf numFmtId="170" fontId="21" fillId="5" borderId="33" xfId="18" applyNumberFormat="1" applyFont="1" applyFill="1" applyBorder="1" applyAlignment="1">
      <alignment horizontal="center" vertical="center"/>
    </xf>
    <xf numFmtId="170" fontId="21" fillId="5" borderId="3" xfId="18" applyNumberFormat="1" applyFont="1" applyFill="1" applyBorder="1" applyAlignment="1">
      <alignment horizontal="center" vertical="center"/>
    </xf>
    <xf numFmtId="170" fontId="21" fillId="5" borderId="31" xfId="18" applyNumberFormat="1" applyFont="1" applyFill="1" applyBorder="1" applyAlignment="1">
      <alignment horizontal="center" vertical="center" wrapText="1"/>
    </xf>
    <xf numFmtId="170" fontId="21" fillId="5" borderId="4" xfId="18" applyNumberFormat="1" applyFont="1" applyFill="1" applyBorder="1" applyAlignment="1">
      <alignment horizontal="center" vertical="center" wrapText="1"/>
    </xf>
    <xf numFmtId="170" fontId="21" fillId="5" borderId="31" xfId="18" applyNumberFormat="1" applyFont="1" applyFill="1" applyBorder="1" applyAlignment="1">
      <alignment horizontal="center" vertical="center"/>
    </xf>
    <xf numFmtId="170" fontId="21" fillId="5" borderId="4" xfId="18" applyNumberFormat="1" applyFont="1" applyFill="1" applyBorder="1" applyAlignment="1">
      <alignment horizontal="center" vertical="center"/>
    </xf>
    <xf numFmtId="170" fontId="21" fillId="5" borderId="34" xfId="18" applyNumberFormat="1" applyFont="1" applyFill="1" applyBorder="1" applyAlignment="1">
      <alignment horizontal="center" vertical="center"/>
    </xf>
    <xf numFmtId="170" fontId="21" fillId="5" borderId="35" xfId="18" applyNumberFormat="1" applyFont="1" applyFill="1" applyBorder="1" applyAlignment="1">
      <alignment horizontal="center" vertical="center"/>
    </xf>
    <xf numFmtId="0" fontId="18" fillId="5" borderId="36" xfId="7" applyFont="1" applyFill="1" applyBorder="1" applyAlignment="1">
      <alignment horizontal="center" vertical="center" wrapText="1"/>
    </xf>
    <xf numFmtId="0" fontId="18" fillId="5" borderId="37" xfId="7" applyFont="1" applyFill="1" applyBorder="1" applyAlignment="1">
      <alignment horizontal="center" vertical="center" wrapText="1"/>
    </xf>
    <xf numFmtId="0" fontId="18" fillId="5" borderId="38" xfId="7" applyFont="1" applyFill="1" applyBorder="1" applyAlignment="1">
      <alignment horizontal="center" vertical="center" wrapText="1"/>
    </xf>
    <xf numFmtId="9" fontId="18" fillId="5" borderId="31" xfId="7" applyNumberFormat="1" applyFont="1" applyFill="1" applyBorder="1" applyAlignment="1">
      <alignment horizontal="center" vertical="center" wrapText="1"/>
    </xf>
    <xf numFmtId="9" fontId="18" fillId="5" borderId="4" xfId="7" applyNumberFormat="1" applyFont="1" applyFill="1" applyBorder="1" applyAlignment="1">
      <alignment horizontal="center" vertical="center" wrapText="1"/>
    </xf>
    <xf numFmtId="0" fontId="18" fillId="5" borderId="39" xfId="7" applyFont="1" applyFill="1" applyBorder="1" applyAlignment="1">
      <alignment horizontal="center" vertical="center" wrapText="1"/>
    </xf>
    <xf numFmtId="0" fontId="18" fillId="5" borderId="40" xfId="7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F11737C1-6CEE-422A-85C4-D3794F71A716}"/>
    <cellStyle name="Moeda 5 3" xfId="3" xr:uid="{BD06B0C5-B9C1-4510-BFE9-7C64EE08726E}"/>
    <cellStyle name="Normal" xfId="0" builtinId="0"/>
    <cellStyle name="Normal 15" xfId="4" xr:uid="{7EC0D355-2F4C-433E-B32C-BF3CBD4D7895}"/>
    <cellStyle name="Normal 15 2 2" xfId="5" xr:uid="{047C2AB3-049F-4492-8FE9-1FCF8BDFED0A}"/>
    <cellStyle name="Normal 17 3 2 4" xfId="6" xr:uid="{54A4F1C6-6521-4D7A-8DDD-D8832CB59ECD}"/>
    <cellStyle name="Normal 17 3 5" xfId="7" xr:uid="{BBDD84AC-B09C-4A29-B1F8-B9222F461B6B}"/>
    <cellStyle name="Normal 18 2 2" xfId="8" xr:uid="{228EC7A0-9F73-4F3D-8301-AB2773ED4683}"/>
    <cellStyle name="Normal 2" xfId="9" xr:uid="{BB2308E4-3462-4E15-B261-F07D1E839B53}"/>
    <cellStyle name="Normal 2 2 2" xfId="10" xr:uid="{DB6D645B-B76B-4E32-B28A-B19A06DEA6D0}"/>
    <cellStyle name="Normal 3 2 2" xfId="11" xr:uid="{E53472FA-7372-4C25-988A-AC12604CE878}"/>
    <cellStyle name="Normal 4" xfId="12" xr:uid="{FA02F113-DBB9-4D37-84ED-4BB03A139125}"/>
    <cellStyle name="Normal 9 2 2" xfId="13" xr:uid="{C1185715-7AFC-4490-8786-33D8AA2A8C72}"/>
    <cellStyle name="Porcentagem" xfId="14" builtinId="5"/>
    <cellStyle name="Porcentagem 7" xfId="15" xr:uid="{DBD77BF4-98C1-4372-A446-0D4238EF3E32}"/>
    <cellStyle name="Vírgula 2 2" xfId="16" xr:uid="{073056F2-30AA-4DB4-B636-065C49237B16}"/>
    <cellStyle name="Vírgula 2 2 2" xfId="17" xr:uid="{2D4449F7-306E-4846-BD46-BC1DB853C801}"/>
    <cellStyle name="Vírgula 2 3" xfId="18" xr:uid="{288CC20F-EB53-494C-8E76-79E8B31478EC}"/>
    <cellStyle name="Vírgula 2 3 2" xfId="19" xr:uid="{359908DA-59A7-46B2-B4E0-5F6627F21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1033" name="Imagem 2">
          <a:extLst>
            <a:ext uri="{FF2B5EF4-FFF2-40B4-BE49-F238E27FC236}">
              <a16:creationId xmlns:a16="http://schemas.microsoft.com/office/drawing/2014/main" id="{6D7A25DC-08CA-4D14-E2F7-E403A15C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OTIVOS DA REVISÃO"/>
      <sheetName val="RESUMO DE INVESTIMENTO"/>
      <sheetName val="FLOW GERAL"/>
      <sheetName val="FLOW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METRO"/>
      <sheetName val="Budget Coca-Cola"/>
      <sheetName val="Share Price 2002"/>
      <sheetName val="BD REAL"/>
      <sheetName val="BD META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7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8"/>
      <sheetName val="[RATBOT9R.XLS]_Users_edson_m_62"/>
      <sheetName val="[RATBOT9R.XLS]\Users\edson.melo"/>
      <sheetName val="tradução"/>
      <sheetName val="[RATBOT9R.XLS]_Users_edson_m_10"/>
      <sheetName val="[RATBOT9R.XLS]_Users_edson_me_9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20"/>
      <sheetName val="[RATBOT9R.XLS]_Users_edson_m_18"/>
      <sheetName val="[RATBOT9R.XLS]_Users_edson_m_17"/>
      <sheetName val="[RATBOT9R.XLS]_Users_edson_m_19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2"/>
      <sheetName val="[RATBOT9R.XLS]_Users_edson_m_21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1"/>
      <sheetName val="[RATBOT9R.XLS]_Users_edson_m_63"/>
      <sheetName val="[RATBOT9R.XLS]_Users_edson_m_72"/>
      <sheetName val="[RATBOT9R.XLS]_Users_edson_m_64"/>
      <sheetName val="Despesas"/>
      <sheetName val="honda_yamaha"/>
      <sheetName val="[RATBOT9R.XLS]_Users_edson_m_65"/>
      <sheetName val="[RATBOT9R.XLS]_Users_edson_m_67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3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_101"/>
      <sheetName val="[RATBOT9R.XLS]_Users_edson_m_95"/>
      <sheetName val="[RATBOT9R.XLS]_Users_edson_m_94"/>
      <sheetName val="[RATBOT9R.XLS]_Users_edson_m_96"/>
      <sheetName val="[RATBOT9R.XLS]_Users_edson_m_97"/>
      <sheetName val="[RATBOT9R.XLS]_Users_edson_m_99"/>
      <sheetName val="[RATBOT9R.XLS]_Users_edson_m_98"/>
      <sheetName val="[RATBOT9R.XLS]_Users_edson__100"/>
      <sheetName val="[RATBOT9R.XLS]_Users_edson__168"/>
      <sheetName val="[RATBOT9R.XLS]_Users_edson__111"/>
      <sheetName val="[RATBOT9R.XLS]_Users_edson__102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39"/>
      <sheetName val="[RATBOT9R.XLS]_Users_edson__114"/>
      <sheetName val="[RATBOT9R.XLS]_Users_edson__138"/>
      <sheetName val="[RATBOT9R.XLS]_Users_edson__137"/>
      <sheetName val="[RATBOT9R.XLS]_Users_edson__121"/>
      <sheetName val="[RATBOT9R.XLS]_Users_edson__116"/>
      <sheetName val="[RATBOT9R.XLS]_Users_edson__115"/>
      <sheetName val="[RATBOT9R.XLS]_Users_edson__117"/>
      <sheetName val="[RATBOT9R.XLS]_Users_edson__119"/>
      <sheetName val="[RATBOT9R.XLS]_Users_edson__118"/>
      <sheetName val="[RATBOT9R.XLS]_Users_edson__120"/>
      <sheetName val="[RATBOT9R.XLS]_Users_edson__122"/>
      <sheetName val="[RATBOT9R.XLS]_Users_edson__123"/>
      <sheetName val="[RATBOT9R.XLS]_Users_edson__124"/>
      <sheetName val="[RATBOT9R.XLS]_Users_edson__126"/>
      <sheetName val="[RATBOT9R.XLS]_Users_edson__125"/>
      <sheetName val="[RATBOT9R.XLS]_Users_edson__127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2"/>
      <sheetName val="[RATBOT9R.XLS]_Users_edson__134"/>
      <sheetName val="[RATBOT9R.XLS]_Users_edson__133"/>
      <sheetName val="[RATBOT9R.XLS]_Users_edson__140"/>
      <sheetName val="[RATBOT9R.XLS]_Users_edson__135"/>
      <sheetName val="[RATBOT9R.XLS]_Users_edson__13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plamarc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D238-365A-4844-938F-27681A4CD004}">
  <sheetPr>
    <tabColor rgb="FF0070C0"/>
  </sheetPr>
  <dimension ref="B1:AG71"/>
  <sheetViews>
    <sheetView showGridLines="0" tabSelected="1" zoomScale="60" zoomScaleNormal="6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85"/>
      <c r="C3" s="86"/>
      <c r="D3" s="86"/>
      <c r="E3" s="86"/>
      <c r="F3" s="86"/>
      <c r="G3" s="87" t="s">
        <v>27</v>
      </c>
      <c r="H3" s="87"/>
      <c r="I3" s="88"/>
      <c r="J3" s="86"/>
      <c r="K3" s="86"/>
      <c r="L3" s="86"/>
      <c r="M3" s="86"/>
      <c r="N3" s="86"/>
      <c r="O3" s="86"/>
    </row>
    <row r="4" spans="2:33" ht="33" customHeight="1" x14ac:dyDescent="0.25">
      <c r="B4" s="89"/>
      <c r="C4" s="86"/>
      <c r="D4" s="90"/>
      <c r="E4" s="86"/>
      <c r="F4" s="86"/>
      <c r="G4" s="90"/>
      <c r="H4" s="90"/>
      <c r="I4" s="91"/>
      <c r="J4" s="86"/>
      <c r="K4" s="86"/>
      <c r="L4" s="86"/>
      <c r="M4" s="86"/>
      <c r="N4" s="86"/>
      <c r="O4" s="86"/>
    </row>
    <row r="5" spans="2:33" ht="5.25" customHeight="1" x14ac:dyDescent="0.25">
      <c r="B5" s="92"/>
      <c r="C5" s="86"/>
      <c r="D5" s="93"/>
      <c r="E5" s="86"/>
      <c r="F5" s="86"/>
      <c r="G5" s="90"/>
      <c r="H5" s="90"/>
      <c r="I5" s="91"/>
      <c r="J5" s="86"/>
      <c r="K5" s="86"/>
      <c r="L5" s="86"/>
      <c r="M5" s="86"/>
      <c r="N5" s="86"/>
      <c r="O5" s="86"/>
    </row>
    <row r="6" spans="2:33" ht="26.25" customHeight="1" x14ac:dyDescent="0.35">
      <c r="B6" s="92"/>
      <c r="C6" s="86"/>
      <c r="D6" s="93"/>
      <c r="E6" s="86"/>
      <c r="F6" s="86"/>
      <c r="G6" s="94" t="s">
        <v>15</v>
      </c>
      <c r="H6" s="94"/>
      <c r="I6" s="95"/>
      <c r="J6" s="86"/>
      <c r="K6" s="86"/>
      <c r="L6" s="86"/>
      <c r="M6" s="86"/>
      <c r="N6" s="86"/>
      <c r="O6" s="86"/>
    </row>
    <row r="7" spans="2:33" ht="26.25" customHeight="1" x14ac:dyDescent="0.35">
      <c r="B7" s="92"/>
      <c r="C7" s="86"/>
      <c r="D7" s="93"/>
      <c r="E7" s="86"/>
      <c r="F7" s="86"/>
      <c r="G7" s="94" t="s">
        <v>33</v>
      </c>
      <c r="H7" s="94"/>
      <c r="I7" s="95"/>
      <c r="J7" s="86"/>
      <c r="K7" s="86"/>
      <c r="L7" s="86"/>
      <c r="M7" s="86"/>
      <c r="N7" s="86"/>
      <c r="O7" s="86"/>
    </row>
    <row r="8" spans="2:33" ht="26.25" customHeight="1" x14ac:dyDescent="0.35">
      <c r="B8" s="92"/>
      <c r="C8" s="86"/>
      <c r="D8" s="93"/>
      <c r="E8" s="86"/>
      <c r="F8" s="86"/>
      <c r="G8" s="94" t="s">
        <v>31</v>
      </c>
      <c r="H8" s="94"/>
      <c r="I8" s="95"/>
      <c r="J8" s="86"/>
      <c r="K8" s="86"/>
      <c r="L8" s="86"/>
      <c r="M8" s="86"/>
      <c r="N8" s="86"/>
      <c r="O8" s="86"/>
    </row>
    <row r="9" spans="2:33" ht="26.25" customHeight="1" x14ac:dyDescent="0.35">
      <c r="B9" s="92"/>
      <c r="C9" s="86"/>
      <c r="D9" s="93"/>
      <c r="E9" s="86"/>
      <c r="F9" s="86"/>
      <c r="G9" s="94" t="s">
        <v>32</v>
      </c>
      <c r="H9" s="94"/>
      <c r="I9" s="95"/>
      <c r="J9" s="86"/>
      <c r="K9" s="86"/>
      <c r="L9" s="86"/>
      <c r="M9" s="86"/>
      <c r="N9" s="86"/>
      <c r="O9" s="86"/>
    </row>
    <row r="10" spans="2:33" ht="9" customHeight="1" thickBot="1" x14ac:dyDescent="0.3">
      <c r="B10" s="96"/>
      <c r="C10" s="97"/>
      <c r="D10" s="98"/>
      <c r="E10" s="97"/>
      <c r="F10" s="97"/>
      <c r="G10" s="98"/>
      <c r="H10" s="98"/>
      <c r="I10" s="99"/>
      <c r="J10" s="97"/>
      <c r="K10" s="97"/>
      <c r="L10" s="97"/>
      <c r="M10" s="97"/>
      <c r="N10" s="97"/>
      <c r="O10" s="97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 x14ac:dyDescent="0.3">
      <c r="B12" s="20"/>
      <c r="C12" s="21"/>
      <c r="D12" s="21"/>
      <c r="E12" s="22"/>
      <c r="F12" s="23"/>
      <c r="G12" s="146" t="s">
        <v>3</v>
      </c>
      <c r="H12" s="147"/>
      <c r="I12" s="147"/>
      <c r="J12" s="147"/>
      <c r="K12" s="147"/>
      <c r="L12" s="147"/>
      <c r="M12" s="148"/>
      <c r="N12" s="24"/>
      <c r="O12" s="100" t="s">
        <v>24</v>
      </c>
    </row>
    <row r="13" spans="2:33" s="27" customFormat="1" ht="45.75" customHeight="1" thickTop="1" x14ac:dyDescent="0.25">
      <c r="B13" s="149" t="s">
        <v>4</v>
      </c>
      <c r="C13" s="151" t="s">
        <v>5</v>
      </c>
      <c r="D13" s="153" t="s">
        <v>0</v>
      </c>
      <c r="E13" s="155" t="s">
        <v>6</v>
      </c>
      <c r="F13" s="25"/>
      <c r="G13" s="157" t="s">
        <v>7</v>
      </c>
      <c r="H13" s="158"/>
      <c r="I13" s="158"/>
      <c r="J13" s="159"/>
      <c r="K13" s="160" t="s">
        <v>1</v>
      </c>
      <c r="L13" s="162" t="s">
        <v>8</v>
      </c>
      <c r="M13" s="163"/>
      <c r="N13" s="26"/>
      <c r="O13" s="133" t="s">
        <v>9</v>
      </c>
    </row>
    <row r="14" spans="2:33" s="27" customFormat="1" ht="45.75" customHeight="1" thickBot="1" x14ac:dyDescent="0.3">
      <c r="B14" s="150"/>
      <c r="C14" s="152"/>
      <c r="D14" s="154"/>
      <c r="E14" s="156"/>
      <c r="F14" s="25"/>
      <c r="G14" s="28" t="s">
        <v>11</v>
      </c>
      <c r="H14" s="53" t="s">
        <v>12</v>
      </c>
      <c r="I14" s="29" t="s">
        <v>10</v>
      </c>
      <c r="J14" s="29" t="s">
        <v>2</v>
      </c>
      <c r="K14" s="161"/>
      <c r="L14" s="29" t="s">
        <v>10</v>
      </c>
      <c r="M14" s="30" t="s">
        <v>2</v>
      </c>
      <c r="N14" s="26"/>
      <c r="O14" s="134"/>
    </row>
    <row r="15" spans="2:33" s="70" customFormat="1" ht="45.75" customHeight="1" thickTop="1" thickBot="1" x14ac:dyDescent="0.3">
      <c r="B15" s="135" t="s">
        <v>29</v>
      </c>
      <c r="C15" s="136"/>
      <c r="D15" s="136"/>
      <c r="E15" s="137"/>
      <c r="F15" s="25"/>
      <c r="G15" s="71"/>
      <c r="H15" s="72"/>
      <c r="I15" s="72"/>
      <c r="J15" s="72"/>
      <c r="K15" s="73"/>
      <c r="L15" s="72"/>
      <c r="M15" s="74"/>
      <c r="N15" s="69"/>
      <c r="O15" s="68"/>
    </row>
    <row r="16" spans="2:33" s="34" customFormat="1" ht="38.65" customHeight="1" thickTop="1" x14ac:dyDescent="0.25">
      <c r="B16" s="138" t="s">
        <v>25</v>
      </c>
      <c r="C16" s="141" t="s">
        <v>26</v>
      </c>
      <c r="D16" s="111" t="s">
        <v>13</v>
      </c>
      <c r="E16" s="58">
        <v>6</v>
      </c>
      <c r="F16" s="31"/>
      <c r="G16" s="46">
        <v>4134</v>
      </c>
      <c r="H16" s="109">
        <v>0.25</v>
      </c>
      <c r="I16" s="66">
        <f>H16*G16</f>
        <v>1033.5</v>
      </c>
      <c r="J16" s="47">
        <f>I16*E16</f>
        <v>6201</v>
      </c>
      <c r="K16" s="48"/>
      <c r="L16" s="49">
        <f>I16-I16*K16</f>
        <v>1033.5</v>
      </c>
      <c r="M16" s="50">
        <f>L16*E16</f>
        <v>6201</v>
      </c>
      <c r="N16" s="32"/>
      <c r="O16" s="61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38.65" customHeight="1" x14ac:dyDescent="0.25">
      <c r="B17" s="139"/>
      <c r="C17" s="142"/>
      <c r="D17" s="54" t="s">
        <v>18</v>
      </c>
      <c r="E17" s="76">
        <v>6</v>
      </c>
      <c r="F17" s="31"/>
      <c r="G17" s="46">
        <v>4593</v>
      </c>
      <c r="H17" s="109">
        <v>1</v>
      </c>
      <c r="I17" s="66">
        <f>H17*G17</f>
        <v>4593</v>
      </c>
      <c r="J17" s="47">
        <f>I17*E17</f>
        <v>27558</v>
      </c>
      <c r="K17" s="48"/>
      <c r="L17" s="49">
        <f>I17-I17*K17</f>
        <v>4593</v>
      </c>
      <c r="M17" s="50">
        <f>L17*E17</f>
        <v>27558</v>
      </c>
      <c r="N17" s="32"/>
      <c r="O17" s="49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38.65" customHeight="1" x14ac:dyDescent="0.25">
      <c r="B18" s="139"/>
      <c r="C18" s="142"/>
      <c r="D18" s="54" t="s">
        <v>14</v>
      </c>
      <c r="E18" s="76">
        <v>6</v>
      </c>
      <c r="F18" s="31"/>
      <c r="G18" s="46">
        <v>4593</v>
      </c>
      <c r="H18" s="109">
        <v>0.25</v>
      </c>
      <c r="I18" s="66">
        <f>H18*G18</f>
        <v>1148.25</v>
      </c>
      <c r="J18" s="47">
        <f>I18*E18</f>
        <v>6889.5</v>
      </c>
      <c r="K18" s="51"/>
      <c r="L18" s="49">
        <f>I18-I18*K18</f>
        <v>1148.25</v>
      </c>
      <c r="M18" s="50">
        <f>L18*E18</f>
        <v>6889.5</v>
      </c>
      <c r="N18" s="32"/>
      <c r="O18" s="49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38.65" customHeight="1" x14ac:dyDescent="0.25">
      <c r="B19" s="139"/>
      <c r="C19" s="142"/>
      <c r="D19" s="115" t="s">
        <v>21</v>
      </c>
      <c r="E19" s="56">
        <v>6</v>
      </c>
      <c r="F19" s="31"/>
      <c r="G19" s="46">
        <v>4134</v>
      </c>
      <c r="H19" s="57">
        <v>0.4</v>
      </c>
      <c r="I19" s="66">
        <f>H19*G19</f>
        <v>1653.6000000000001</v>
      </c>
      <c r="J19" s="47">
        <f>I19*E19</f>
        <v>9921.6</v>
      </c>
      <c r="K19" s="51"/>
      <c r="L19" s="49">
        <f>I19-I19*K19</f>
        <v>1653.6000000000001</v>
      </c>
      <c r="M19" s="50">
        <f>L19*E19</f>
        <v>9921.6</v>
      </c>
      <c r="N19" s="32"/>
      <c r="O19" s="49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8.65" customHeight="1" thickBot="1" x14ac:dyDescent="0.3">
      <c r="B20" s="140"/>
      <c r="C20" s="143"/>
      <c r="D20" s="115" t="s">
        <v>30</v>
      </c>
      <c r="E20" s="56">
        <v>6</v>
      </c>
      <c r="F20" s="31"/>
      <c r="G20" s="46">
        <v>9840</v>
      </c>
      <c r="H20" s="57">
        <v>1</v>
      </c>
      <c r="I20" s="66">
        <f>H20*G20</f>
        <v>9840</v>
      </c>
      <c r="J20" s="47">
        <f>I20*E20</f>
        <v>59040</v>
      </c>
      <c r="K20" s="51"/>
      <c r="L20" s="49">
        <f>I20-I20*K20</f>
        <v>9840</v>
      </c>
      <c r="M20" s="50">
        <f>L20*E20</f>
        <v>59040</v>
      </c>
      <c r="N20" s="32"/>
      <c r="O20" s="49">
        <f>M20*20%</f>
        <v>11808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9.950000000000003" customHeight="1" thickTop="1" thickBot="1" x14ac:dyDescent="0.3">
      <c r="B21" s="144" t="s">
        <v>25</v>
      </c>
      <c r="C21" s="145"/>
      <c r="D21" s="145"/>
      <c r="E21" s="63">
        <f>E16+E17+E18+E19+E20</f>
        <v>30</v>
      </c>
      <c r="F21" s="35"/>
      <c r="G21" s="113"/>
      <c r="H21" s="113"/>
      <c r="I21" s="67"/>
      <c r="J21" s="77">
        <f>SUM(J16:J20)</f>
        <v>109610.1</v>
      </c>
      <c r="K21" s="113"/>
      <c r="L21" s="113"/>
      <c r="M21" s="81">
        <f>SUM(M16:M20)</f>
        <v>109610.1</v>
      </c>
      <c r="N21" s="32"/>
      <c r="O21" s="112">
        <f>SUM(O16:O20)</f>
        <v>11808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6.75" customHeight="1" thickTop="1" thickBot="1" x14ac:dyDescent="0.3">
      <c r="B22" s="135" t="s">
        <v>29</v>
      </c>
      <c r="C22" s="136"/>
      <c r="D22" s="136"/>
      <c r="E22" s="137"/>
      <c r="F22" s="31"/>
      <c r="G22" s="71"/>
      <c r="H22" s="72"/>
      <c r="I22" s="72"/>
      <c r="J22" s="72"/>
      <c r="K22" s="73"/>
      <c r="L22" s="72"/>
      <c r="M22" s="74"/>
      <c r="N22" s="32"/>
      <c r="O22" s="68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s="34" customFormat="1" ht="39.75" hidden="1" customHeight="1" thickTop="1" thickBot="1" x14ac:dyDescent="0.3">
      <c r="B23" s="121"/>
      <c r="C23" s="122"/>
      <c r="D23" s="122"/>
      <c r="E23" s="123"/>
      <c r="F23" s="31"/>
      <c r="G23" s="124"/>
      <c r="H23" s="125"/>
      <c r="I23" s="125"/>
      <c r="J23" s="126"/>
      <c r="K23" s="51"/>
      <c r="L23" s="127"/>
      <c r="M23" s="128"/>
      <c r="N23" s="32"/>
      <c r="O23" s="5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3" s="34" customFormat="1" ht="39.75" hidden="1" customHeight="1" thickTop="1" thickBot="1" x14ac:dyDescent="0.3">
      <c r="B24" s="55"/>
      <c r="C24" s="118"/>
      <c r="D24" s="119"/>
      <c r="E24" s="76"/>
      <c r="F24" s="31"/>
      <c r="G24" s="59"/>
      <c r="H24" s="108"/>
      <c r="I24" s="65">
        <f>E24*G24</f>
        <v>0</v>
      </c>
      <c r="J24" s="60">
        <f>I24*E24</f>
        <v>0</v>
      </c>
      <c r="K24" s="48"/>
      <c r="L24" s="61">
        <f>I24-I24*K24</f>
        <v>0</v>
      </c>
      <c r="M24" s="62">
        <f>L24*E24</f>
        <v>0</v>
      </c>
      <c r="N24" s="32"/>
      <c r="O24" s="61" t="s">
        <v>23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s="34" customFormat="1" ht="39.75" hidden="1" customHeight="1" thickTop="1" thickBot="1" x14ac:dyDescent="0.3">
      <c r="B25" s="55"/>
      <c r="C25" s="55"/>
      <c r="D25" s="55"/>
      <c r="E25" s="75"/>
      <c r="F25" s="31"/>
      <c r="G25" s="46"/>
      <c r="H25" s="109"/>
      <c r="I25" s="66">
        <f>E25*G25</f>
        <v>0</v>
      </c>
      <c r="J25" s="47">
        <f>I25*E25</f>
        <v>0</v>
      </c>
      <c r="K25" s="48"/>
      <c r="L25" s="61">
        <f>I25-I25*K25</f>
        <v>0</v>
      </c>
      <c r="M25" s="62">
        <f>L25*E25</f>
        <v>0</v>
      </c>
      <c r="N25" s="32"/>
      <c r="O25" s="49" t="s">
        <v>23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s="34" customFormat="1" ht="39.75" hidden="1" customHeight="1" thickBot="1" x14ac:dyDescent="0.3">
      <c r="B26" s="55"/>
      <c r="C26" s="55"/>
      <c r="D26" s="55"/>
      <c r="E26" s="75"/>
      <c r="F26" s="31"/>
      <c r="G26" s="46"/>
      <c r="H26" s="109"/>
      <c r="I26" s="66">
        <f>H26*G26</f>
        <v>0</v>
      </c>
      <c r="J26" s="47">
        <f>I26*E26</f>
        <v>0</v>
      </c>
      <c r="K26" s="48"/>
      <c r="L26" s="49">
        <f>I26-I26*K26</f>
        <v>0</v>
      </c>
      <c r="M26" s="50">
        <f>L26*E26</f>
        <v>0</v>
      </c>
      <c r="N26" s="32"/>
      <c r="O26" s="49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s="34" customFormat="1" ht="39.75" hidden="1" customHeight="1" thickBot="1" x14ac:dyDescent="0.3">
      <c r="B27" s="118"/>
      <c r="C27" s="117"/>
      <c r="D27" s="55"/>
      <c r="E27" s="75"/>
      <c r="F27" s="31"/>
      <c r="G27" s="46"/>
      <c r="H27" s="109"/>
      <c r="I27" s="66">
        <f>H27*G27</f>
        <v>0</v>
      </c>
      <c r="J27" s="47">
        <f>I27*E27</f>
        <v>0</v>
      </c>
      <c r="K27" s="48"/>
      <c r="L27" s="49">
        <f>I27-I27*K27</f>
        <v>0</v>
      </c>
      <c r="M27" s="50">
        <f>L27*E27</f>
        <v>0</v>
      </c>
      <c r="N27" s="32"/>
      <c r="O27" s="49" t="s">
        <v>23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2:33" s="34" customFormat="1" ht="39.75" hidden="1" customHeight="1" thickBot="1" x14ac:dyDescent="0.3">
      <c r="B28" s="55"/>
      <c r="C28" s="55"/>
      <c r="D28" s="55"/>
      <c r="E28" s="75"/>
      <c r="F28" s="31"/>
      <c r="G28" s="46"/>
      <c r="H28" s="109"/>
      <c r="I28" s="66">
        <f>H28*G28</f>
        <v>0</v>
      </c>
      <c r="J28" s="47">
        <f>I28*E28</f>
        <v>0</v>
      </c>
      <c r="K28" s="48"/>
      <c r="L28" s="49">
        <f>I28-I28*K28</f>
        <v>0</v>
      </c>
      <c r="M28" s="50">
        <f>L28*E28</f>
        <v>0</v>
      </c>
      <c r="N28" s="32"/>
      <c r="O28" s="49" t="s">
        <v>23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2:33" s="34" customFormat="1" ht="39" customHeight="1" thickTop="1" thickBot="1" x14ac:dyDescent="0.3">
      <c r="B29" s="121" t="s">
        <v>19</v>
      </c>
      <c r="C29" s="122"/>
      <c r="D29" s="122"/>
      <c r="E29" s="63">
        <f>SUM(E24:E28)</f>
        <v>0</v>
      </c>
      <c r="F29" s="31"/>
      <c r="G29" s="113"/>
      <c r="H29" s="113"/>
      <c r="I29" s="67"/>
      <c r="J29" s="79">
        <f>SUM(J24:J28)</f>
        <v>0</v>
      </c>
      <c r="K29" s="116"/>
      <c r="L29" s="67"/>
      <c r="M29" s="83">
        <f>SUM(M24:M28)</f>
        <v>0</v>
      </c>
      <c r="N29" s="32"/>
      <c r="O29" s="112">
        <f>SUM(O24:O28)</f>
        <v>0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2:33" s="34" customFormat="1" ht="39.75" hidden="1" customHeight="1" thickTop="1" x14ac:dyDescent="0.25">
      <c r="B30" s="55"/>
      <c r="C30" s="55"/>
      <c r="D30" s="55"/>
      <c r="E30" s="76"/>
      <c r="F30" s="31"/>
      <c r="G30" s="110"/>
      <c r="H30" s="109"/>
      <c r="I30" s="66"/>
      <c r="J30" s="47"/>
      <c r="K30" s="48"/>
      <c r="L30" s="49"/>
      <c r="M30" s="49"/>
      <c r="N30" s="32"/>
      <c r="O30" s="61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s="34" customFormat="1" ht="39.950000000000003" customHeight="1" thickTop="1" thickBot="1" x14ac:dyDescent="0.3">
      <c r="B31" s="55" t="s">
        <v>22</v>
      </c>
      <c r="C31" s="55" t="s">
        <v>16</v>
      </c>
      <c r="D31" s="55" t="s">
        <v>28</v>
      </c>
      <c r="E31" s="76">
        <v>100</v>
      </c>
      <c r="F31" s="31"/>
      <c r="G31" s="110">
        <v>4593</v>
      </c>
      <c r="H31" s="109">
        <v>1</v>
      </c>
      <c r="I31" s="66">
        <f>H31*G31</f>
        <v>4593</v>
      </c>
      <c r="J31" s="47">
        <f>I31*E31</f>
        <v>459300</v>
      </c>
      <c r="K31" s="48"/>
      <c r="L31" s="49">
        <f>I31-I31*K31</f>
        <v>4593</v>
      </c>
      <c r="M31" s="49">
        <f>L31*E31</f>
        <v>459300</v>
      </c>
      <c r="N31" s="32"/>
      <c r="O31" s="49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2:33" s="36" customFormat="1" ht="43.7" customHeight="1" thickTop="1" thickBot="1" x14ac:dyDescent="0.3">
      <c r="B32" s="129" t="s">
        <v>20</v>
      </c>
      <c r="C32" s="130"/>
      <c r="D32" s="113"/>
      <c r="E32" s="63">
        <f>SUM(E30:E31)</f>
        <v>100</v>
      </c>
      <c r="F32" s="35"/>
      <c r="G32" s="113"/>
      <c r="H32" s="113"/>
      <c r="I32" s="67"/>
      <c r="J32" s="79">
        <f>SUM(J30:J31)</f>
        <v>459300</v>
      </c>
      <c r="K32" s="116"/>
      <c r="L32" s="67"/>
      <c r="M32" s="83">
        <f>SUM(M31)</f>
        <v>459300</v>
      </c>
      <c r="O32" s="80">
        <f>SUM(O21+O29)</f>
        <v>11808</v>
      </c>
    </row>
    <row r="33" spans="2:15" s="43" customFormat="1" ht="13.5" customHeight="1" thickTop="1" thickBot="1" x14ac:dyDescent="0.3">
      <c r="B33" s="37"/>
      <c r="C33" s="38"/>
      <c r="D33" s="38"/>
      <c r="E33" s="39"/>
      <c r="F33" s="40"/>
      <c r="G33" s="41"/>
      <c r="H33" s="41"/>
      <c r="I33" s="41"/>
      <c r="J33" s="78"/>
      <c r="K33" s="44"/>
      <c r="L33" s="44"/>
      <c r="M33" s="78"/>
      <c r="N33" s="42"/>
      <c r="O33" s="45"/>
    </row>
    <row r="34" spans="2:15" s="36" customFormat="1" ht="43.5" customHeight="1" thickTop="1" thickBot="1" x14ac:dyDescent="0.3">
      <c r="B34" s="131" t="s">
        <v>2</v>
      </c>
      <c r="C34" s="132"/>
      <c r="D34" s="114"/>
      <c r="E34" s="101">
        <f>SUM(E21+E29+E32)</f>
        <v>130</v>
      </c>
      <c r="F34" s="35"/>
      <c r="G34" s="102"/>
      <c r="H34" s="103"/>
      <c r="I34" s="104"/>
      <c r="J34" s="105">
        <f>J21+J29+J32</f>
        <v>568910.1</v>
      </c>
      <c r="K34" s="106"/>
      <c r="L34" s="107"/>
      <c r="M34" s="82">
        <f>M21+M29+M32</f>
        <v>568910.1</v>
      </c>
      <c r="O34" s="82">
        <f>O32</f>
        <v>11808</v>
      </c>
    </row>
    <row r="35" spans="2:15" s="43" customFormat="1" ht="39.75" customHeight="1" thickTop="1" thickBot="1" x14ac:dyDescent="0.3">
      <c r="B35" s="37"/>
      <c r="C35" s="38"/>
      <c r="D35" s="38"/>
      <c r="E35" s="39"/>
      <c r="F35" s="40"/>
      <c r="G35" s="41"/>
      <c r="H35" s="41"/>
      <c r="I35" s="41"/>
      <c r="J35" s="120" t="s">
        <v>17</v>
      </c>
      <c r="K35" s="120"/>
      <c r="L35" s="120"/>
      <c r="M35" s="84">
        <f>ROUNDUP(M34+O34,0)</f>
        <v>580719</v>
      </c>
      <c r="N35" s="42"/>
      <c r="O35" s="45"/>
    </row>
    <row r="36" spans="2:15" ht="39.950000000000003" customHeight="1" thickTop="1" x14ac:dyDescent="0.25"/>
    <row r="37" spans="2:15" ht="39.950000000000003" customHeight="1" x14ac:dyDescent="0.25">
      <c r="B37" s="164" t="s">
        <v>34</v>
      </c>
    </row>
    <row r="38" spans="2:15" ht="39.950000000000003" customHeight="1" x14ac:dyDescent="0.25"/>
    <row r="39" spans="2:15" ht="39.950000000000003" customHeight="1" x14ac:dyDescent="0.25"/>
    <row r="40" spans="2:15" ht="39.950000000000003" customHeight="1" x14ac:dyDescent="0.25"/>
    <row r="41" spans="2:15" ht="44.65" customHeight="1" x14ac:dyDescent="0.25"/>
    <row r="42" spans="2:15" ht="39.950000000000003" customHeight="1" x14ac:dyDescent="0.25"/>
    <row r="43" spans="2:15" ht="39.950000000000003" customHeight="1" x14ac:dyDescent="0.25"/>
    <row r="44" spans="2:15" ht="39.950000000000003" customHeight="1" x14ac:dyDescent="0.25"/>
    <row r="45" spans="2:15" ht="39.950000000000003" customHeight="1" x14ac:dyDescent="0.25"/>
    <row r="46" spans="2:15" ht="2.85" customHeight="1" x14ac:dyDescent="0.25"/>
    <row r="47" spans="2:15" ht="39.950000000000003" customHeight="1" x14ac:dyDescent="0.25"/>
    <row r="48" spans="2:15" ht="11.65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14.25" customHeight="1" x14ac:dyDescent="0.25"/>
    <row r="57" ht="39.950000000000003" customHeight="1" x14ac:dyDescent="0.25"/>
    <row r="58" ht="43.9" customHeight="1" x14ac:dyDescent="0.25"/>
    <row r="59" ht="13.7" customHeight="1" x14ac:dyDescent="0.25"/>
    <row r="60" ht="27.75" customHeight="1" x14ac:dyDescent="0.25"/>
    <row r="62" ht="25.15" customHeight="1" x14ac:dyDescent="0.25"/>
    <row r="63" ht="18" customHeight="1" x14ac:dyDescent="0.25"/>
    <row r="64" ht="18" customHeight="1" x14ac:dyDescent="0.25"/>
    <row r="66" ht="18.75" customHeight="1" x14ac:dyDescent="0.25"/>
    <row r="67" ht="27.75" customHeight="1" x14ac:dyDescent="0.25"/>
    <row r="68" ht="27.75" customHeight="1" x14ac:dyDescent="0.25"/>
    <row r="69" ht="27.75" customHeight="1" x14ac:dyDescent="0.25"/>
    <row r="71" ht="16.149999999999999" customHeight="1" x14ac:dyDescent="0.25"/>
  </sheetData>
  <mergeCells count="21">
    <mergeCell ref="G12:M12"/>
    <mergeCell ref="B13:B14"/>
    <mergeCell ref="C13:C14"/>
    <mergeCell ref="D13:D14"/>
    <mergeCell ref="E13:E14"/>
    <mergeCell ref="G13:J13"/>
    <mergeCell ref="K13:K14"/>
    <mergeCell ref="L13:M13"/>
    <mergeCell ref="O13:O14"/>
    <mergeCell ref="B15:E15"/>
    <mergeCell ref="B16:B20"/>
    <mergeCell ref="C16:C20"/>
    <mergeCell ref="B21:D21"/>
    <mergeCell ref="B22:E22"/>
    <mergeCell ref="J35:L35"/>
    <mergeCell ref="B23:E23"/>
    <mergeCell ref="G23:J23"/>
    <mergeCell ref="L23:M23"/>
    <mergeCell ref="B29:D29"/>
    <mergeCell ref="B32:C32"/>
    <mergeCell ref="B34:C34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COTA 01</vt:lpstr>
      <vt:lpstr>'COTA 01'!Area_de_impressao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2025-10-29T15:33:26Z</dcterms:modified>
</cp:coreProperties>
</file>